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Documenten\Drop of Stroopwafels\financieel\2022\"/>
    </mc:Choice>
  </mc:AlternateContent>
  <xr:revisionPtr revIDLastSave="0" documentId="13_ncr:1_{08A707B0-C014-43C9-8FA5-2972A529433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I74" i="1"/>
  <c r="I22" i="1"/>
  <c r="I39" i="1"/>
  <c r="I38" i="1"/>
  <c r="I45" i="1"/>
  <c r="I47" i="1" s="1"/>
  <c r="I24" i="1" s="1"/>
  <c r="H45" i="1"/>
  <c r="H47" i="1" s="1"/>
  <c r="H24" i="1" s="1"/>
  <c r="G45" i="1"/>
  <c r="G47" i="1" s="1"/>
  <c r="G24" i="1" s="1"/>
  <c r="G27" i="1" s="1"/>
  <c r="F45" i="1"/>
  <c r="F47" i="1" s="1"/>
  <c r="F24" i="1" s="1"/>
  <c r="F27" i="1" s="1"/>
  <c r="J45" i="1"/>
  <c r="J47" i="1" s="1"/>
  <c r="J24" i="1" s="1"/>
  <c r="G40" i="1"/>
  <c r="G19" i="1" s="1"/>
  <c r="F17" i="1"/>
  <c r="G17" i="1"/>
  <c r="F40" i="1"/>
  <c r="F19" i="1" s="1"/>
  <c r="I17" i="1"/>
  <c r="J83" i="1"/>
  <c r="J74" i="1"/>
  <c r="J76" i="1" s="1"/>
  <c r="F20" i="1" l="1"/>
  <c r="F29" i="1" s="1"/>
  <c r="G20" i="1"/>
  <c r="G29" i="1" s="1"/>
  <c r="I40" i="1"/>
  <c r="J85" i="1"/>
  <c r="I19" i="1" l="1"/>
  <c r="I20" i="1" s="1"/>
  <c r="H17" i="1"/>
  <c r="H27" i="1"/>
  <c r="H40" i="1"/>
  <c r="H19" i="1" s="1"/>
  <c r="H20" i="1" l="1"/>
  <c r="H29" i="1" l="1"/>
  <c r="J103" i="1" l="1"/>
  <c r="I79" i="1" s="1"/>
  <c r="I27" i="1" l="1"/>
  <c r="I29" i="1" s="1"/>
  <c r="I83" i="1" l="1"/>
  <c r="I76" i="1"/>
  <c r="I85" i="1" l="1"/>
  <c r="J40" i="1"/>
  <c r="J19" i="1" s="1"/>
  <c r="J17" i="1" l="1"/>
  <c r="J20" i="1" l="1"/>
  <c r="J27" i="1"/>
  <c r="J29" i="1" l="1"/>
  <c r="J95" i="1"/>
  <c r="I92" i="1" s="1"/>
  <c r="I95" i="1" l="1"/>
</calcChain>
</file>

<file path=xl/sharedStrings.xml><?xml version="1.0" encoding="utf-8"?>
<sst xmlns="http://schemas.openxmlformats.org/spreadsheetml/2006/main" count="93" uniqueCount="74">
  <si>
    <t>Baten</t>
  </si>
  <si>
    <t>Contributies</t>
  </si>
  <si>
    <t>Sponsoren</t>
  </si>
  <si>
    <t>realisatie</t>
  </si>
  <si>
    <t>Opmaak, drukkosten en verzendkosten DoS</t>
  </si>
  <si>
    <t>Totaal baten</t>
  </si>
  <si>
    <t>Bestuurskosten</t>
  </si>
  <si>
    <t>(A)</t>
  </si>
  <si>
    <t>Vrijwilligersvergoeding</t>
  </si>
  <si>
    <t>Diversen</t>
  </si>
  <si>
    <t>Totaal kosten</t>
  </si>
  <si>
    <t>Bezittingen</t>
  </si>
  <si>
    <t>Inventaris</t>
  </si>
  <si>
    <t>Liquide middelen</t>
  </si>
  <si>
    <t xml:space="preserve">  - ING Nederland</t>
  </si>
  <si>
    <t xml:space="preserve">  - Banque Populaire</t>
  </si>
  <si>
    <t>(B)</t>
  </si>
  <si>
    <t>(A-B)</t>
  </si>
  <si>
    <t>Verloop Algemene reserve</t>
  </si>
  <si>
    <t xml:space="preserve">Stand per 1 januari </t>
  </si>
  <si>
    <t>Algemene reserve</t>
  </si>
  <si>
    <t>Verplichtingen</t>
  </si>
  <si>
    <t>Algemene ledenvergadering</t>
  </si>
  <si>
    <t>Beschikbaar voor organisatiekosten</t>
  </si>
  <si>
    <t>Bestemmingsreserves</t>
  </si>
  <si>
    <t>begroot</t>
  </si>
  <si>
    <t>kosten opmaak DoS</t>
  </si>
  <si>
    <t>Drukkosten</t>
  </si>
  <si>
    <t>Verzendkosten</t>
  </si>
  <si>
    <t>Exploitatiesaldo verslagperiode</t>
  </si>
  <si>
    <t>31 dec</t>
  </si>
  <si>
    <t>Balans per  (in €)</t>
  </si>
  <si>
    <t>pm</t>
  </si>
  <si>
    <t>stand 1/1</t>
  </si>
  <si>
    <t>mutaties</t>
  </si>
  <si>
    <t xml:space="preserve">bijdragen leden </t>
  </si>
  <si>
    <t>Exploitatie</t>
  </si>
  <si>
    <t xml:space="preserve">te betalen kosten </t>
  </si>
  <si>
    <t xml:space="preserve">Vooruitontvangen contributies </t>
  </si>
  <si>
    <t>vooruitontvangen bijdragen sponsoring (saldo)</t>
  </si>
  <si>
    <t>vrijval bestemmingsreserve jubileum</t>
  </si>
  <si>
    <t>De samenstelling en het verloop van de bestemmingsreserve</t>
  </si>
  <si>
    <t>- bestemmingsreserve ledenwerving</t>
  </si>
  <si>
    <t>Bankkosten</t>
  </si>
  <si>
    <t>Vrijval bestemmingsreserve</t>
  </si>
  <si>
    <t>Saldo</t>
  </si>
  <si>
    <t>Saint-Saud-Lacoussiere, 10 januari 2023</t>
  </si>
  <si>
    <t xml:space="preserve">stand 31/12 </t>
  </si>
  <si>
    <t>ledenwerving in 2022 is als volgt:</t>
  </si>
  <si>
    <t>Kosten algemene ledenvergadering</t>
  </si>
  <si>
    <t xml:space="preserve">                                                                           Association des amis de Drop of Stroopwafels</t>
  </si>
  <si>
    <t>ASSOCIATION LES AMIS DE DROP OF STROOPWAFELS</t>
  </si>
  <si>
    <t>WAARDERINGSGRONDSLAGEN</t>
  </si>
  <si>
    <t>De waardering van bezittingen en schulden en de bepaling van het resultaat vinden plaats op basis</t>
  </si>
  <si>
    <t xml:space="preserve">van historische kosten. De bezittingen en schulden zijn opgenomen tegen nominale waarde. </t>
  </si>
  <si>
    <t>De baten en lasten worden toegerekend aan de periode waarop zij betrekking hebben.</t>
  </si>
  <si>
    <t>1/2</t>
  </si>
  <si>
    <t>JAARREKENING 2022</t>
  </si>
  <si>
    <t>2/2</t>
  </si>
  <si>
    <t>Resultaat verslagjaar</t>
  </si>
  <si>
    <t>TOELICHTING OP DE STAAT VAN BATEN EN LASTEN</t>
  </si>
  <si>
    <t xml:space="preserve">In september 2021 is in Domaine d'Essendieras een feestlijke jubileumlunch geserveerd. </t>
  </si>
  <si>
    <t xml:space="preserve">De kosten zijn gedekt door een eigen bijdrage per deelnemer van € 20 en een bedrag van € 3.975 ten laste van </t>
  </si>
  <si>
    <t xml:space="preserve">de bestemmingsreserve jubileum. Het resterende saldo van de bestemmingsreserve (€ 2.438) is ten gunste </t>
  </si>
  <si>
    <t>van de algemene reserve verwerkt.</t>
  </si>
  <si>
    <t>De contributie is in 2023 verhoogd naar € 30 per jaar (was: € 25). Het aantal betalende leden bedroeg in 2022: 621.</t>
  </si>
  <si>
    <t>Het aantal leden eind 2022 bedroeg: 544; in de begroting 2023 is uitgegaan van 570 leden.</t>
  </si>
  <si>
    <t>STAAT VAN BATEN EN LASTEN (IN €)</t>
  </si>
  <si>
    <t>TOELICHTING OP DE BALANS</t>
  </si>
  <si>
    <t>Krijn de Best.</t>
  </si>
  <si>
    <t>voorzitter</t>
  </si>
  <si>
    <t>Arie Sluimer,</t>
  </si>
  <si>
    <t>penningmeester</t>
  </si>
  <si>
    <t>stand per 31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</si>
</sst>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0" fontId="0" fillId="0" borderId="0" xfId="0" applyAlignment="1">
      <alignment horizontal="center"/>
    </xf>
    <xf numFmtId="1" fontId="1" fillId="0" borderId="0" xfId="0" applyNumberFormat="1" applyFont="1"/>
    <xf numFmtId="0" fontId="2" fillId="0" borderId="0" xfId="0" applyFont="1"/>
    <xf numFmtId="3" fontId="1" fillId="0" borderId="0" xfId="0" quotePrefix="1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quotePrefix="1"/>
    <xf numFmtId="0" fontId="3" fillId="0" borderId="0" xfId="0" applyFont="1"/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left"/>
    </xf>
    <xf numFmtId="16" fontId="0" fillId="0" borderId="0" xfId="0" quotePrefix="1" applyNumberFormat="1" applyAlignment="1">
      <alignment horizontal="right"/>
    </xf>
    <xf numFmtId="3" fontId="0" fillId="0" borderId="0" xfId="0" quotePrefix="1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"/>
  <sheetViews>
    <sheetView tabSelected="1" workbookViewId="0">
      <selection activeCell="L65" sqref="L65"/>
    </sheetView>
  </sheetViews>
  <sheetFormatPr defaultRowHeight="15" x14ac:dyDescent="0.25"/>
  <cols>
    <col min="4" max="4" width="15.7109375" customWidth="1"/>
    <col min="5" max="5" width="5.140625" customWidth="1"/>
    <col min="6" max="6" width="11.28515625" customWidth="1"/>
    <col min="7" max="7" width="12.28515625" customWidth="1"/>
    <col min="8" max="10" width="11.5703125" customWidth="1"/>
  </cols>
  <sheetData>
    <row r="1" spans="1:14" x14ac:dyDescent="0.25">
      <c r="A1" s="1" t="s">
        <v>50</v>
      </c>
      <c r="D1" s="1" t="s">
        <v>51</v>
      </c>
      <c r="G1" s="14"/>
    </row>
    <row r="2" spans="1:14" x14ac:dyDescent="0.25">
      <c r="A2" s="16"/>
      <c r="E2" s="1" t="s">
        <v>57</v>
      </c>
      <c r="F2" s="1"/>
      <c r="I2" s="14"/>
      <c r="J2" s="17" t="s">
        <v>56</v>
      </c>
    </row>
    <row r="3" spans="1:14" x14ac:dyDescent="0.25">
      <c r="H3" s="14"/>
    </row>
    <row r="4" spans="1:14" x14ac:dyDescent="0.25">
      <c r="A4" s="1" t="s">
        <v>52</v>
      </c>
    </row>
    <row r="5" spans="1:14" x14ac:dyDescent="0.25">
      <c r="A5" t="s">
        <v>53</v>
      </c>
    </row>
    <row r="6" spans="1:14" x14ac:dyDescent="0.25">
      <c r="A6" t="s">
        <v>54</v>
      </c>
    </row>
    <row r="7" spans="1:14" x14ac:dyDescent="0.25">
      <c r="A7" t="s">
        <v>55</v>
      </c>
    </row>
    <row r="10" spans="1:14" x14ac:dyDescent="0.25">
      <c r="A10" s="1" t="s">
        <v>67</v>
      </c>
    </row>
    <row r="12" spans="1:14" x14ac:dyDescent="0.25">
      <c r="F12" s="2" t="s">
        <v>25</v>
      </c>
      <c r="G12" s="2" t="s">
        <v>25</v>
      </c>
      <c r="H12" s="2" t="s">
        <v>25</v>
      </c>
      <c r="I12" s="2" t="s">
        <v>3</v>
      </c>
      <c r="J12" s="2" t="s">
        <v>3</v>
      </c>
    </row>
    <row r="13" spans="1:14" x14ac:dyDescent="0.25">
      <c r="F13" s="2">
        <v>2024</v>
      </c>
      <c r="G13" s="2">
        <v>2023</v>
      </c>
      <c r="H13" s="2">
        <v>2022</v>
      </c>
      <c r="I13" s="2">
        <v>2022</v>
      </c>
      <c r="J13" s="2">
        <v>2021</v>
      </c>
    </row>
    <row r="14" spans="1:14" x14ac:dyDescent="0.25">
      <c r="A14" s="1" t="s">
        <v>0</v>
      </c>
    </row>
    <row r="15" spans="1:14" x14ac:dyDescent="0.25">
      <c r="A15" t="s">
        <v>1</v>
      </c>
      <c r="D15" s="4"/>
      <c r="F15" s="4">
        <v>17100</v>
      </c>
      <c r="G15" s="4">
        <v>17100</v>
      </c>
      <c r="H15" s="4">
        <v>14250</v>
      </c>
      <c r="I15" s="4">
        <v>15196</v>
      </c>
      <c r="J15" s="4">
        <v>14358</v>
      </c>
      <c r="K15" s="4"/>
      <c r="L15" s="4"/>
      <c r="M15" s="4"/>
      <c r="N15" s="4"/>
    </row>
    <row r="16" spans="1:14" x14ac:dyDescent="0.25">
      <c r="A16" t="s">
        <v>2</v>
      </c>
      <c r="D16" s="4"/>
      <c r="F16" s="5">
        <v>3500</v>
      </c>
      <c r="G16" s="5">
        <v>3500</v>
      </c>
      <c r="H16" s="5">
        <v>3500</v>
      </c>
      <c r="I16" s="5">
        <v>3480</v>
      </c>
      <c r="J16" s="5">
        <v>2953</v>
      </c>
      <c r="K16" s="4"/>
      <c r="L16" s="4"/>
      <c r="M16" s="4"/>
      <c r="N16" s="4"/>
    </row>
    <row r="17" spans="1:14" x14ac:dyDescent="0.25">
      <c r="A17" t="s">
        <v>5</v>
      </c>
      <c r="D17" s="4"/>
      <c r="F17" s="4">
        <f>SUM(F15:F16)</f>
        <v>20600</v>
      </c>
      <c r="G17" s="4">
        <f>SUM(G15:G16)</f>
        <v>20600</v>
      </c>
      <c r="H17" s="4">
        <f>SUM(H15:H16)</f>
        <v>17750</v>
      </c>
      <c r="I17" s="4">
        <f>SUM(I15:I16)</f>
        <v>18676</v>
      </c>
      <c r="J17" s="4">
        <f>SUM(J15:J16)</f>
        <v>17311</v>
      </c>
      <c r="K17" s="4"/>
      <c r="L17" s="4"/>
      <c r="M17" s="4"/>
      <c r="N17" s="4"/>
    </row>
    <row r="18" spans="1:14" x14ac:dyDescent="0.25">
      <c r="D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t="s">
        <v>4</v>
      </c>
      <c r="D19" s="4"/>
      <c r="F19" s="4">
        <f>F40</f>
        <v>15500</v>
      </c>
      <c r="G19" s="4">
        <f>G40</f>
        <v>15100</v>
      </c>
      <c r="H19" s="4">
        <f>H40</f>
        <v>15100</v>
      </c>
      <c r="I19" s="4">
        <f>I40</f>
        <v>12723</v>
      </c>
      <c r="J19" s="4">
        <f>J40</f>
        <v>14565</v>
      </c>
      <c r="K19" s="4"/>
      <c r="L19" s="4"/>
      <c r="M19" s="4"/>
      <c r="N19" s="4"/>
    </row>
    <row r="20" spans="1:14" x14ac:dyDescent="0.25">
      <c r="A20" t="s">
        <v>23</v>
      </c>
      <c r="D20" s="4"/>
      <c r="E20" s="7" t="s">
        <v>7</v>
      </c>
      <c r="F20" s="6">
        <f>F17-F19</f>
        <v>5100</v>
      </c>
      <c r="G20" s="6">
        <f>G17-G19</f>
        <v>5500</v>
      </c>
      <c r="H20" s="6">
        <f>H17-H19</f>
        <v>2650</v>
      </c>
      <c r="I20" s="6">
        <f>I17-I19</f>
        <v>5953</v>
      </c>
      <c r="J20" s="6">
        <f>J17-J19</f>
        <v>2746</v>
      </c>
      <c r="K20" s="4"/>
      <c r="L20" s="4"/>
      <c r="M20" s="4"/>
      <c r="N20" s="4"/>
    </row>
    <row r="21" spans="1:14" x14ac:dyDescent="0.25">
      <c r="D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t="s">
        <v>6</v>
      </c>
      <c r="D22" s="4"/>
      <c r="E22" s="4"/>
      <c r="F22" s="4">
        <v>2500</v>
      </c>
      <c r="G22" s="4">
        <v>2500</v>
      </c>
      <c r="H22" s="4">
        <v>2800</v>
      </c>
      <c r="I22" s="4">
        <f>236+1625+523+327</f>
        <v>2711</v>
      </c>
      <c r="J22" s="4">
        <v>2526</v>
      </c>
      <c r="K22" s="4"/>
      <c r="L22" s="4"/>
      <c r="M22" s="4"/>
      <c r="N22" s="4"/>
    </row>
    <row r="23" spans="1:14" x14ac:dyDescent="0.25">
      <c r="A23" t="s">
        <v>8</v>
      </c>
      <c r="D23" s="4"/>
      <c r="E23" s="4"/>
      <c r="F23" s="4">
        <v>1150</v>
      </c>
      <c r="G23" s="4">
        <v>1150</v>
      </c>
      <c r="H23" s="4">
        <v>1100</v>
      </c>
      <c r="I23" s="4">
        <v>1130</v>
      </c>
      <c r="J23" s="4">
        <v>1100</v>
      </c>
      <c r="K23" s="4"/>
      <c r="L23" s="4"/>
      <c r="M23" s="4"/>
      <c r="N23" s="4"/>
    </row>
    <row r="24" spans="1:14" x14ac:dyDescent="0.25">
      <c r="A24" t="s">
        <v>22</v>
      </c>
      <c r="D24" s="4"/>
      <c r="E24" s="4"/>
      <c r="F24" s="4">
        <f>F47</f>
        <v>2200</v>
      </c>
      <c r="G24" s="4">
        <f>G47</f>
        <v>2200</v>
      </c>
      <c r="H24" s="4">
        <f>H47</f>
        <v>1000</v>
      </c>
      <c r="I24" s="4">
        <f>I47</f>
        <v>2190</v>
      </c>
      <c r="J24" s="4">
        <f>J47</f>
        <v>1000</v>
      </c>
      <c r="K24" s="4"/>
      <c r="L24" s="4"/>
      <c r="M24" s="4"/>
      <c r="N24" s="4"/>
    </row>
    <row r="25" spans="1:14" x14ac:dyDescent="0.25">
      <c r="A25" t="s">
        <v>9</v>
      </c>
      <c r="D25" s="4"/>
      <c r="E25" s="4"/>
      <c r="F25" s="4">
        <v>250</v>
      </c>
      <c r="G25" s="4">
        <v>250</v>
      </c>
      <c r="H25" s="4">
        <v>250</v>
      </c>
      <c r="I25" s="4">
        <v>89</v>
      </c>
      <c r="J25">
        <v>64</v>
      </c>
      <c r="K25" s="4"/>
      <c r="L25" s="4"/>
      <c r="M25" s="4"/>
      <c r="N25" s="4"/>
    </row>
    <row r="26" spans="1:14" x14ac:dyDescent="0.25">
      <c r="A26" t="s">
        <v>43</v>
      </c>
      <c r="D26" s="4"/>
      <c r="E26" s="4"/>
      <c r="F26" s="4">
        <v>250</v>
      </c>
      <c r="G26" s="4">
        <v>250</v>
      </c>
      <c r="H26" s="4">
        <v>350</v>
      </c>
      <c r="I26" s="4">
        <v>1560</v>
      </c>
      <c r="J26" s="4">
        <v>374</v>
      </c>
      <c r="K26" s="4"/>
      <c r="L26" s="4"/>
      <c r="M26" s="4"/>
      <c r="N26" s="4"/>
    </row>
    <row r="27" spans="1:14" x14ac:dyDescent="0.25">
      <c r="A27" t="s">
        <v>10</v>
      </c>
      <c r="D27" s="4"/>
      <c r="E27" s="7" t="s">
        <v>16</v>
      </c>
      <c r="F27" s="6">
        <f>SUM(F22:F26)</f>
        <v>6350</v>
      </c>
      <c r="G27" s="6">
        <f>SUM(G22:G26)</f>
        <v>6350</v>
      </c>
      <c r="H27" s="6">
        <f>SUM(H22:H26)</f>
        <v>5500</v>
      </c>
      <c r="I27" s="6">
        <f>SUM(I22:I26)</f>
        <v>7680</v>
      </c>
      <c r="J27" s="6">
        <f>SUM(J22:J26)</f>
        <v>5064</v>
      </c>
      <c r="K27" s="4"/>
      <c r="L27" s="4"/>
      <c r="M27" s="4"/>
      <c r="N27" s="4"/>
    </row>
    <row r="28" spans="1:14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5">
      <c r="A29" t="s">
        <v>59</v>
      </c>
      <c r="D29" s="4"/>
      <c r="E29" s="4" t="s">
        <v>17</v>
      </c>
      <c r="F29" s="5">
        <f>F20-F27</f>
        <v>-1250</v>
      </c>
      <c r="G29" s="5">
        <f>G20-G27</f>
        <v>-850</v>
      </c>
      <c r="H29" s="5">
        <f>H20-H27</f>
        <v>-2850</v>
      </c>
      <c r="I29" s="5">
        <f>I20-I27</f>
        <v>-1727</v>
      </c>
      <c r="J29" s="5">
        <f>J20-J27</f>
        <v>-2318</v>
      </c>
      <c r="K29" s="4"/>
      <c r="L29" s="4"/>
      <c r="M29" s="4"/>
      <c r="N29" s="4"/>
    </row>
    <row r="30" spans="1:14" x14ac:dyDescent="0.25">
      <c r="D30" s="4"/>
      <c r="E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D31" s="4"/>
      <c r="E31" s="4"/>
      <c r="G31" s="4"/>
      <c r="H31" s="4"/>
      <c r="I31" s="4"/>
    </row>
    <row r="32" spans="1:14" x14ac:dyDescent="0.25">
      <c r="A32" s="1" t="s">
        <v>60</v>
      </c>
    </row>
    <row r="34" spans="1:12" x14ac:dyDescent="0.25">
      <c r="F34" s="2" t="s">
        <v>25</v>
      </c>
      <c r="G34" s="2" t="s">
        <v>25</v>
      </c>
      <c r="H34" s="2" t="s">
        <v>25</v>
      </c>
      <c r="I34" s="2" t="s">
        <v>3</v>
      </c>
      <c r="J34" s="2" t="s">
        <v>3</v>
      </c>
    </row>
    <row r="35" spans="1:12" x14ac:dyDescent="0.25">
      <c r="A35" s="1" t="s">
        <v>36</v>
      </c>
      <c r="F35" s="2">
        <v>2024</v>
      </c>
      <c r="G35" s="2">
        <v>2023</v>
      </c>
      <c r="H35" s="2">
        <v>2022</v>
      </c>
      <c r="I35" s="2">
        <v>2022</v>
      </c>
      <c r="J35" s="2">
        <v>2021</v>
      </c>
    </row>
    <row r="36" spans="1:12" x14ac:dyDescent="0.25">
      <c r="A36" s="9" t="s">
        <v>4</v>
      </c>
      <c r="F36" s="4"/>
      <c r="G36" s="4"/>
      <c r="H36" s="4"/>
      <c r="I36" s="4"/>
      <c r="J36" s="4"/>
    </row>
    <row r="37" spans="1:12" x14ac:dyDescent="0.25">
      <c r="A37" t="s">
        <v>26</v>
      </c>
      <c r="F37" s="4">
        <v>2500</v>
      </c>
      <c r="G37" s="4">
        <v>2500</v>
      </c>
      <c r="H37" s="4">
        <v>2500</v>
      </c>
      <c r="I37" s="4">
        <v>2587</v>
      </c>
      <c r="J37" s="4">
        <v>2319</v>
      </c>
      <c r="L37" s="4"/>
    </row>
    <row r="38" spans="1:12" x14ac:dyDescent="0.25">
      <c r="A38" t="s">
        <v>27</v>
      </c>
      <c r="F38" s="4">
        <v>5500</v>
      </c>
      <c r="G38" s="4">
        <v>5500</v>
      </c>
      <c r="H38" s="4">
        <v>5500</v>
      </c>
      <c r="I38" s="4">
        <f>3914-21</f>
        <v>3893</v>
      </c>
      <c r="J38" s="4">
        <v>5450</v>
      </c>
      <c r="L38" s="4"/>
    </row>
    <row r="39" spans="1:12" x14ac:dyDescent="0.25">
      <c r="A39" t="s">
        <v>28</v>
      </c>
      <c r="F39" s="4">
        <v>7500</v>
      </c>
      <c r="G39" s="4">
        <v>7100</v>
      </c>
      <c r="H39" s="4">
        <v>7100</v>
      </c>
      <c r="I39" s="4">
        <f>6807-564</f>
        <v>6243</v>
      </c>
      <c r="J39" s="5">
        <v>6796</v>
      </c>
      <c r="L39" s="4"/>
    </row>
    <row r="40" spans="1:12" x14ac:dyDescent="0.25">
      <c r="F40" s="6">
        <f>SUM(F37:F39)</f>
        <v>15500</v>
      </c>
      <c r="G40" s="6">
        <f>SUM(G37:G39)</f>
        <v>15100</v>
      </c>
      <c r="H40" s="6">
        <f>SUM(H37:H39)</f>
        <v>15100</v>
      </c>
      <c r="I40" s="6">
        <f>SUM(I37:I39)</f>
        <v>12723</v>
      </c>
      <c r="J40" s="6">
        <f>SUM(J37:J39)</f>
        <v>14565</v>
      </c>
    </row>
    <row r="41" spans="1:12" x14ac:dyDescent="0.25">
      <c r="F41" s="4"/>
      <c r="G41" s="4"/>
      <c r="H41" s="4"/>
      <c r="I41" s="4"/>
      <c r="J41" s="4"/>
    </row>
    <row r="42" spans="1:12" x14ac:dyDescent="0.25">
      <c r="A42" s="9" t="s">
        <v>22</v>
      </c>
    </row>
    <row r="43" spans="1:12" x14ac:dyDescent="0.25">
      <c r="A43" t="s">
        <v>44</v>
      </c>
      <c r="F43" s="4"/>
      <c r="G43" s="4"/>
      <c r="H43" s="4"/>
      <c r="I43" s="4"/>
      <c r="J43" s="4">
        <v>3975</v>
      </c>
    </row>
    <row r="44" spans="1:12" x14ac:dyDescent="0.25">
      <c r="A44" t="s">
        <v>35</v>
      </c>
      <c r="F44" s="5">
        <v>2130</v>
      </c>
      <c r="G44" s="5">
        <v>2130</v>
      </c>
      <c r="H44" s="5">
        <v>3000</v>
      </c>
      <c r="I44" s="5">
        <v>1620</v>
      </c>
      <c r="J44" s="5">
        <v>1200</v>
      </c>
    </row>
    <row r="45" spans="1:12" x14ac:dyDescent="0.25">
      <c r="F45" s="4">
        <f t="shared" ref="F45:I45" si="0">SUM(F43:F44)</f>
        <v>2130</v>
      </c>
      <c r="G45" s="4">
        <f t="shared" si="0"/>
        <v>2130</v>
      </c>
      <c r="H45" s="4">
        <f t="shared" si="0"/>
        <v>3000</v>
      </c>
      <c r="I45" s="4">
        <f t="shared" si="0"/>
        <v>1620</v>
      </c>
      <c r="J45" s="4">
        <f>SUM(J43:J44)</f>
        <v>5175</v>
      </c>
    </row>
    <row r="46" spans="1:12" x14ac:dyDescent="0.25">
      <c r="A46" t="s">
        <v>49</v>
      </c>
      <c r="F46" s="4">
        <v>4330</v>
      </c>
      <c r="G46" s="4">
        <v>4330</v>
      </c>
      <c r="H46" s="4">
        <v>4000</v>
      </c>
      <c r="I46" s="5">
        <v>3810</v>
      </c>
      <c r="J46" s="4">
        <v>6175</v>
      </c>
    </row>
    <row r="47" spans="1:12" x14ac:dyDescent="0.25">
      <c r="A47" t="s">
        <v>45</v>
      </c>
      <c r="F47" s="6">
        <f t="shared" ref="F47:I47" si="1">F46-F45</f>
        <v>2200</v>
      </c>
      <c r="G47" s="6">
        <f t="shared" si="1"/>
        <v>2200</v>
      </c>
      <c r="H47" s="6">
        <f t="shared" si="1"/>
        <v>1000</v>
      </c>
      <c r="I47" s="6">
        <f t="shared" si="1"/>
        <v>2190</v>
      </c>
      <c r="J47" s="6">
        <f>J46-J45</f>
        <v>1000</v>
      </c>
    </row>
    <row r="49" spans="1:7" x14ac:dyDescent="0.25">
      <c r="A49" t="s">
        <v>61</v>
      </c>
    </row>
    <row r="50" spans="1:7" x14ac:dyDescent="0.25">
      <c r="A50" t="s">
        <v>62</v>
      </c>
    </row>
    <row r="51" spans="1:7" x14ac:dyDescent="0.25">
      <c r="A51" t="s">
        <v>63</v>
      </c>
    </row>
    <row r="52" spans="1:7" x14ac:dyDescent="0.25">
      <c r="A52" t="s">
        <v>64</v>
      </c>
    </row>
    <row r="54" spans="1:7" x14ac:dyDescent="0.25">
      <c r="A54" t="s">
        <v>65</v>
      </c>
    </row>
    <row r="55" spans="1:7" x14ac:dyDescent="0.25">
      <c r="A55" t="s">
        <v>66</v>
      </c>
    </row>
    <row r="64" spans="1:7" x14ac:dyDescent="0.25">
      <c r="A64" s="1" t="s">
        <v>50</v>
      </c>
      <c r="D64" s="1" t="s">
        <v>51</v>
      </c>
      <c r="G64" s="14"/>
    </row>
    <row r="65" spans="1:12" x14ac:dyDescent="0.25">
      <c r="A65" s="16"/>
      <c r="E65" s="1" t="s">
        <v>57</v>
      </c>
      <c r="F65" s="1"/>
      <c r="I65" s="14"/>
      <c r="J65" s="17" t="s">
        <v>58</v>
      </c>
    </row>
    <row r="66" spans="1:12" x14ac:dyDescent="0.25">
      <c r="A66" s="16"/>
      <c r="E66" s="1"/>
      <c r="F66" s="1"/>
      <c r="I66" s="14"/>
      <c r="J66" s="17"/>
    </row>
    <row r="67" spans="1:12" x14ac:dyDescent="0.25">
      <c r="A67" s="16"/>
      <c r="E67" s="1"/>
      <c r="F67" s="1"/>
      <c r="I67" s="14"/>
      <c r="J67" s="17"/>
    </row>
    <row r="68" spans="1:12" x14ac:dyDescent="0.25">
      <c r="A68" s="1"/>
      <c r="D68" s="4"/>
      <c r="E68" s="4"/>
      <c r="H68" s="11"/>
      <c r="I68" s="10" t="s">
        <v>30</v>
      </c>
      <c r="J68" s="10" t="s">
        <v>30</v>
      </c>
    </row>
    <row r="69" spans="1:12" x14ac:dyDescent="0.25">
      <c r="A69" s="1" t="s">
        <v>31</v>
      </c>
      <c r="D69" s="4"/>
      <c r="E69" s="4"/>
      <c r="I69" s="8">
        <v>2022</v>
      </c>
      <c r="J69" s="8">
        <v>2021</v>
      </c>
    </row>
    <row r="70" spans="1:12" x14ac:dyDescent="0.25">
      <c r="D70" s="4"/>
      <c r="E70" s="4"/>
      <c r="J70" s="4"/>
    </row>
    <row r="71" spans="1:12" x14ac:dyDescent="0.25">
      <c r="A71" s="1" t="s">
        <v>11</v>
      </c>
      <c r="D71" s="4"/>
      <c r="E71" s="4"/>
      <c r="J71" s="4"/>
    </row>
    <row r="72" spans="1:12" x14ac:dyDescent="0.25">
      <c r="A72" t="s">
        <v>12</v>
      </c>
      <c r="D72" s="4"/>
      <c r="E72" s="4"/>
      <c r="I72" s="12" t="s">
        <v>32</v>
      </c>
      <c r="J72" s="12" t="s">
        <v>32</v>
      </c>
    </row>
    <row r="73" spans="1:12" x14ac:dyDescent="0.25">
      <c r="A73" t="s">
        <v>13</v>
      </c>
      <c r="I73" s="4"/>
      <c r="J73" s="4"/>
    </row>
    <row r="74" spans="1:12" x14ac:dyDescent="0.25">
      <c r="A74" t="s">
        <v>14</v>
      </c>
      <c r="I74" s="4">
        <f>639+12236</f>
        <v>12875</v>
      </c>
      <c r="J74" s="4">
        <f>6626+17236</f>
        <v>23862</v>
      </c>
    </row>
    <row r="75" spans="1:12" x14ac:dyDescent="0.25">
      <c r="A75" t="s">
        <v>15</v>
      </c>
      <c r="I75" s="4">
        <f>18709</f>
        <v>18709</v>
      </c>
      <c r="J75" s="4">
        <v>9661</v>
      </c>
    </row>
    <row r="76" spans="1:12" x14ac:dyDescent="0.25">
      <c r="E76" s="7" t="s">
        <v>7</v>
      </c>
      <c r="I76" s="6">
        <f>SUM(I72:I75)</f>
        <v>31584</v>
      </c>
      <c r="J76" s="6">
        <f>SUM(J73:J75)</f>
        <v>33523</v>
      </c>
    </row>
    <row r="77" spans="1:12" x14ac:dyDescent="0.25">
      <c r="E77" s="7"/>
      <c r="I77" s="4"/>
      <c r="J77" s="4"/>
    </row>
    <row r="78" spans="1:12" x14ac:dyDescent="0.25">
      <c r="A78" s="1" t="s">
        <v>21</v>
      </c>
      <c r="I78" s="4"/>
      <c r="J78" s="4"/>
    </row>
    <row r="79" spans="1:12" x14ac:dyDescent="0.25">
      <c r="A79" t="s">
        <v>24</v>
      </c>
      <c r="I79" s="4">
        <f>J103</f>
        <v>0</v>
      </c>
      <c r="J79" s="4">
        <v>477</v>
      </c>
      <c r="L79" s="4"/>
    </row>
    <row r="80" spans="1:12" x14ac:dyDescent="0.25">
      <c r="A80" t="s">
        <v>37</v>
      </c>
      <c r="I80" s="4">
        <v>2825</v>
      </c>
      <c r="J80" s="4">
        <v>2662</v>
      </c>
    </row>
    <row r="81" spans="1:12" x14ac:dyDescent="0.25">
      <c r="A81" t="s">
        <v>39</v>
      </c>
      <c r="I81" s="4">
        <v>696</v>
      </c>
      <c r="J81" s="4">
        <v>689</v>
      </c>
    </row>
    <row r="82" spans="1:12" x14ac:dyDescent="0.25">
      <c r="A82" t="s">
        <v>38</v>
      </c>
      <c r="I82" s="4">
        <v>8110</v>
      </c>
      <c r="J82" s="4">
        <v>8015</v>
      </c>
    </row>
    <row r="83" spans="1:12" x14ac:dyDescent="0.25">
      <c r="E83" s="7" t="s">
        <v>16</v>
      </c>
      <c r="I83" s="6">
        <f>SUM(I79:I82)</f>
        <v>11631</v>
      </c>
      <c r="J83" s="6">
        <f>SUM(J79:J82)</f>
        <v>11843</v>
      </c>
    </row>
    <row r="84" spans="1:12" x14ac:dyDescent="0.25">
      <c r="I84" s="4"/>
      <c r="J84" s="4"/>
    </row>
    <row r="85" spans="1:12" x14ac:dyDescent="0.25">
      <c r="A85" s="1" t="s">
        <v>20</v>
      </c>
      <c r="E85" s="4" t="s">
        <v>17</v>
      </c>
      <c r="I85" s="5">
        <f>I76-I83</f>
        <v>19953</v>
      </c>
      <c r="J85" s="5">
        <f>J76-J83</f>
        <v>21680</v>
      </c>
    </row>
    <row r="86" spans="1:12" x14ac:dyDescent="0.25">
      <c r="I86" s="4"/>
      <c r="J86" s="4"/>
    </row>
    <row r="87" spans="1:12" x14ac:dyDescent="0.25">
      <c r="A87" s="1" t="s">
        <v>68</v>
      </c>
      <c r="I87" s="4"/>
      <c r="J87" s="4"/>
    </row>
    <row r="88" spans="1:12" x14ac:dyDescent="0.25">
      <c r="A88" s="1"/>
      <c r="I88" s="4"/>
      <c r="J88" s="4"/>
    </row>
    <row r="89" spans="1:12" x14ac:dyDescent="0.25">
      <c r="A89" s="9" t="s">
        <v>18</v>
      </c>
      <c r="I89" s="4"/>
      <c r="J89" s="4"/>
    </row>
    <row r="90" spans="1:12" x14ac:dyDescent="0.25">
      <c r="I90" s="15">
        <v>2022</v>
      </c>
      <c r="J90" s="2">
        <v>2021</v>
      </c>
      <c r="L90" s="4"/>
    </row>
    <row r="91" spans="1:12" x14ac:dyDescent="0.25">
      <c r="I91" s="4"/>
      <c r="J91" s="3"/>
    </row>
    <row r="92" spans="1:12" x14ac:dyDescent="0.25">
      <c r="A92" t="s">
        <v>19</v>
      </c>
      <c r="I92" s="4">
        <f>J95</f>
        <v>21680</v>
      </c>
      <c r="J92" s="4">
        <v>21560</v>
      </c>
    </row>
    <row r="93" spans="1:12" x14ac:dyDescent="0.25">
      <c r="A93" t="s">
        <v>40</v>
      </c>
      <c r="I93" s="4"/>
      <c r="J93" s="4">
        <v>2438</v>
      </c>
    </row>
    <row r="94" spans="1:12" x14ac:dyDescent="0.25">
      <c r="A94" t="s">
        <v>29</v>
      </c>
      <c r="I94" s="4">
        <v>-1727</v>
      </c>
      <c r="J94" s="4">
        <v>-2318</v>
      </c>
    </row>
    <row r="95" spans="1:12" x14ac:dyDescent="0.25">
      <c r="A95" t="s">
        <v>73</v>
      </c>
      <c r="I95" s="6">
        <f>SUM(I92:I94)</f>
        <v>19953</v>
      </c>
      <c r="J95" s="6">
        <f>SUM(J92:J94)</f>
        <v>21680</v>
      </c>
    </row>
    <row r="96" spans="1:12" x14ac:dyDescent="0.25">
      <c r="I96" s="4"/>
      <c r="J96" s="4"/>
    </row>
    <row r="97" spans="1:13" x14ac:dyDescent="0.25">
      <c r="A97" s="9" t="s">
        <v>24</v>
      </c>
      <c r="F97" s="4"/>
    </row>
    <row r="98" spans="1:13" x14ac:dyDescent="0.25">
      <c r="A98" s="9"/>
      <c r="F98" s="4"/>
    </row>
    <row r="99" spans="1:13" x14ac:dyDescent="0.25">
      <c r="A99" t="s">
        <v>41</v>
      </c>
      <c r="F99" s="4"/>
    </row>
    <row r="100" spans="1:13" x14ac:dyDescent="0.25">
      <c r="A100" t="s">
        <v>48</v>
      </c>
      <c r="F100" s="4"/>
      <c r="H100" s="2" t="s">
        <v>33</v>
      </c>
      <c r="I100" s="3" t="s">
        <v>34</v>
      </c>
      <c r="J100" s="1" t="s">
        <v>47</v>
      </c>
    </row>
    <row r="101" spans="1:13" x14ac:dyDescent="0.25">
      <c r="H101" s="2">
        <v>2022</v>
      </c>
      <c r="I101" s="2">
        <v>2022</v>
      </c>
      <c r="J101" s="2">
        <v>2022</v>
      </c>
    </row>
    <row r="103" spans="1:13" x14ac:dyDescent="0.25">
      <c r="A103" s="13" t="s">
        <v>42</v>
      </c>
      <c r="H103" s="5">
        <v>477</v>
      </c>
      <c r="I103" s="5">
        <v>-477</v>
      </c>
      <c r="J103" s="5">
        <f t="shared" ref="J103" si="2">SUM(H103:I103)</f>
        <v>0</v>
      </c>
    </row>
    <row r="104" spans="1:13" x14ac:dyDescent="0.25">
      <c r="C104" s="1"/>
      <c r="F104" s="14"/>
      <c r="J104" s="4"/>
    </row>
    <row r="105" spans="1:13" x14ac:dyDescent="0.25">
      <c r="D105" s="1"/>
      <c r="E105" s="1"/>
      <c r="H105" s="14"/>
      <c r="I105" s="17"/>
      <c r="J105" s="18"/>
    </row>
    <row r="106" spans="1:13" x14ac:dyDescent="0.25">
      <c r="A106" s="13" t="s">
        <v>46</v>
      </c>
      <c r="F106" s="4"/>
      <c r="G106" s="4"/>
      <c r="H106" s="4"/>
      <c r="J106" s="4"/>
    </row>
    <row r="109" spans="1:13" x14ac:dyDescent="0.25">
      <c r="A109" t="s">
        <v>69</v>
      </c>
      <c r="F109" t="s">
        <v>71</v>
      </c>
    </row>
    <row r="110" spans="1:13" x14ac:dyDescent="0.25">
      <c r="A110" t="s">
        <v>70</v>
      </c>
      <c r="F110" t="s">
        <v>72</v>
      </c>
    </row>
    <row r="111" spans="1:13" x14ac:dyDescent="0.25">
      <c r="M111" s="4"/>
    </row>
    <row r="112" spans="1:13" x14ac:dyDescent="0.25">
      <c r="M112" s="4"/>
    </row>
    <row r="113" spans="13:13" x14ac:dyDescent="0.25">
      <c r="M113" s="4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</dc:creator>
  <cp:lastModifiedBy>Arie</cp:lastModifiedBy>
  <cp:lastPrinted>2023-01-10T12:23:50Z</cp:lastPrinted>
  <dcterms:created xsi:type="dcterms:W3CDTF">2016-12-28T13:07:47Z</dcterms:created>
  <dcterms:modified xsi:type="dcterms:W3CDTF">2023-03-21T11:02:07Z</dcterms:modified>
</cp:coreProperties>
</file>